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7ED02279-95A7-4ECE-9BC8-26937140E571}" xr6:coauthVersionLast="47" xr6:coauthVersionMax="47" xr10:uidLastSave="{00000000-0000-0000-0000-000000000000}"/>
  <bookViews>
    <workbookView xWindow="-110" yWindow="-110" windowWidth="19420" windowHeight="10420" xr2:uid="{D2DED34B-B0E9-4316-8D7D-40CAA8D3A9CE}"/>
  </bookViews>
  <sheets>
    <sheet name="Sum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G16" i="1"/>
  <c r="E7" i="1"/>
  <c r="G7" i="1"/>
  <c r="G25" i="1" l="1"/>
  <c r="F25" i="1"/>
  <c r="E25" i="1"/>
  <c r="G26" i="1"/>
  <c r="C26" i="1"/>
  <c r="F26" i="1"/>
  <c r="E26" i="1"/>
  <c r="D25" i="1"/>
  <c r="D26" i="1" s="1"/>
  <c r="C25" i="1"/>
  <c r="D24" i="1"/>
  <c r="E17" i="1"/>
  <c r="G34" i="1"/>
  <c r="G35" i="1" s="1"/>
  <c r="F34" i="1"/>
  <c r="F35" i="1" s="1"/>
  <c r="E34" i="1"/>
  <c r="E35" i="1" s="1"/>
  <c r="D34" i="1"/>
  <c r="D35" i="1" s="1"/>
  <c r="C34" i="1"/>
  <c r="C35" i="1" s="1"/>
  <c r="G17" i="1"/>
  <c r="F16" i="1"/>
  <c r="F17" i="1" s="1"/>
  <c r="D16" i="1"/>
  <c r="D17" i="1" s="1"/>
  <c r="C16" i="1"/>
  <c r="C17" i="1" s="1"/>
  <c r="G8" i="1"/>
  <c r="F8" i="1"/>
  <c r="F7" i="1"/>
  <c r="D6" i="1"/>
  <c r="D7" i="1" s="1"/>
  <c r="C7" i="1"/>
  <c r="C8" i="1" s="1"/>
  <c r="E8" i="1" l="1"/>
  <c r="D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Boyle, Hugh</author>
  </authors>
  <commentList>
    <comment ref="E7" authorId="0" shapeId="0" xr:uid="{B27C0F73-7EB0-4D92-8519-BDA30CF79E4E}">
      <text>
        <r>
          <rPr>
            <b/>
            <sz val="9"/>
            <color indexed="81"/>
            <rFont val="Tahoma"/>
            <charset val="1"/>
          </rPr>
          <t>Boyle, Hugh:</t>
        </r>
        <r>
          <rPr>
            <sz val="9"/>
            <color indexed="81"/>
            <rFont val="Tahoma"/>
            <charset val="1"/>
          </rPr>
          <t xml:space="preserve">
Locational Revenue lower than Status Quo due to CMP413. 
Locational + Adjustment Revenue remains compliant with Limiting Regulation</t>
        </r>
      </text>
    </comment>
    <comment ref="G7" authorId="0" shapeId="0" xr:uid="{729EB339-B68F-40F0-891B-24C5AD95B3B3}">
      <text>
        <r>
          <rPr>
            <b/>
            <sz val="9"/>
            <color indexed="81"/>
            <rFont val="Tahoma"/>
            <charset val="1"/>
          </rPr>
          <t>Boyle, Hugh:</t>
        </r>
        <r>
          <rPr>
            <sz val="9"/>
            <color indexed="81"/>
            <rFont val="Tahoma"/>
            <charset val="1"/>
          </rPr>
          <t xml:space="preserve">
Locational Revenue lower than Status Quo due to CMP413. 
Locational + Adjustment Revenue falls below €0/MWh, so Adjustment Revenue is increased to comply with the low range. </t>
        </r>
      </text>
    </comment>
    <comment ref="E16" authorId="0" shapeId="0" xr:uid="{8AC81E4C-7464-4971-9106-3FE57EC93642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More recovery from locational tariffs compared to the status quo requires a more negative Adjustment Tariff to comply with the high range of the limiting regulation</t>
        </r>
      </text>
    </comment>
    <comment ref="G16" authorId="0" shapeId="0" xr:uid="{A26626F7-DB18-4EDD-9DED-055825B29A12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More recovery from locational tariffs compared to the status quo requires a more negative Adjustment Tariff to comply with the high range of the limiting regulation</t>
        </r>
      </text>
    </comment>
    <comment ref="E25" authorId="0" shapeId="0" xr:uid="{809EE676-2418-4919-A066-1BCEB1C15DA6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  <comment ref="G25" authorId="0" shapeId="0" xr:uid="{6789C49C-C87F-4966-BB9F-9B701A346068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  <comment ref="E34" authorId="0" shapeId="0" xr:uid="{85860DC0-BF09-460C-891F-888011331BAD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  <comment ref="G34" authorId="0" shapeId="0" xr:uid="{85045834-577D-4886-931D-62663E2F393C}">
      <text>
        <r>
          <rPr>
            <b/>
            <sz val="9"/>
            <color indexed="81"/>
            <rFont val="Tahoma"/>
            <family val="2"/>
          </rPr>
          <t>Boyle, Hugh:</t>
        </r>
        <r>
          <rPr>
            <sz val="9"/>
            <color indexed="81"/>
            <rFont val="Tahoma"/>
            <family val="2"/>
          </rPr>
          <t xml:space="preserve">
Any change in recovery from Locational Tariffs is offset in the Adjustment Tariff</t>
        </r>
      </text>
    </comment>
  </commentList>
</comments>
</file>

<file path=xl/sharedStrings.xml><?xml version="1.0" encoding="utf-8"?>
<sst xmlns="http://schemas.openxmlformats.org/spreadsheetml/2006/main" count="52" uniqueCount="16">
  <si>
    <t>Baseline</t>
  </si>
  <si>
    <t>CMP413</t>
  </si>
  <si>
    <t>Y-1</t>
  </si>
  <si>
    <t>Status Quo</t>
  </si>
  <si>
    <t>Locational Revenue (£m)</t>
  </si>
  <si>
    <t>Revenue Subject to Limiting Regulation (£m)</t>
  </si>
  <si>
    <t>Residual/Adjustment (£m)</t>
  </si>
  <si>
    <t>Total (£m)</t>
  </si>
  <si>
    <t>Y-1 (Edge Case)</t>
  </si>
  <si>
    <t>CMP413 Prevents Rise in Revenue from Locational Tariffs (Limiting Regulation Floating Range)</t>
  </si>
  <si>
    <t>CMP413 Prevents Decline in Revenue from Locational Tariffs (Limiting Regulation Floating Range)</t>
  </si>
  <si>
    <t>CMP413 Prevents Rise in Revenue from Locational Tariffs (Limiting Regulation Max)</t>
  </si>
  <si>
    <t>Key:</t>
  </si>
  <si>
    <t>Any change in recovery from Locational Tariffs is offset in the Adjustment Tariff to continue targeting the maximum range of the limiting regulation (post error-margin)</t>
  </si>
  <si>
    <t>After changes in recovery from the Locational Tariffs, changes are only made to the Adjustment Tariff to remain compliant with the limiting regulation low or high range</t>
  </si>
  <si>
    <t>This only occurs in situations where CMP413 prevents an increase in revenue collection from Locational Tariffs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</si>
</sst>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0" fillId="3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4B35F-DAB0-4C6E-88B4-DB36F949FA22}">
  <dimension ref="B2:J35"/>
  <sheetViews>
    <sheetView tabSelected="1" workbookViewId="0">
      <selection activeCell="L20" sqref="L20"/>
    </sheetView>
  </sheetViews>
  <sheetFormatPr defaultColWidth="9.1796875" defaultRowHeight="14.5" x14ac:dyDescent="0.35"/>
  <cols>
    <col min="1" max="1" width="9.1796875" style="1"/>
    <col min="2" max="2" width="43.453125" style="1" customWidth="1"/>
    <col min="3" max="10" width="12.7265625" style="1" customWidth="1"/>
    <col min="11" max="16384" width="9.1796875" style="1"/>
  </cols>
  <sheetData>
    <row r="2" spans="2:10" x14ac:dyDescent="0.35">
      <c r="B2" s="4" t="s">
        <v>9</v>
      </c>
    </row>
    <row r="3" spans="2:10" x14ac:dyDescent="0.35">
      <c r="D3" s="9" t="s">
        <v>2</v>
      </c>
      <c r="E3" s="9"/>
      <c r="F3" s="9" t="s">
        <v>8</v>
      </c>
      <c r="G3" s="9"/>
    </row>
    <row r="4" spans="2:10" x14ac:dyDescent="0.35">
      <c r="C4" s="1" t="s">
        <v>0</v>
      </c>
      <c r="D4" s="1" t="s">
        <v>3</v>
      </c>
      <c r="E4" s="1" t="s">
        <v>1</v>
      </c>
      <c r="F4" s="1" t="s">
        <v>3</v>
      </c>
      <c r="G4" s="1" t="s">
        <v>1</v>
      </c>
      <c r="I4" s="1" t="s">
        <v>12</v>
      </c>
    </row>
    <row r="5" spans="2:10" x14ac:dyDescent="0.35">
      <c r="B5" s="1" t="s">
        <v>4</v>
      </c>
      <c r="C5" s="2">
        <v>500</v>
      </c>
      <c r="D5" s="2">
        <v>700</v>
      </c>
      <c r="E5" s="2">
        <v>550</v>
      </c>
      <c r="F5" s="2">
        <v>1000</v>
      </c>
      <c r="G5" s="2">
        <v>550</v>
      </c>
      <c r="I5" s="6"/>
      <c r="J5" s="8" t="s">
        <v>14</v>
      </c>
    </row>
    <row r="6" spans="2:10" x14ac:dyDescent="0.35">
      <c r="B6" s="1" t="s">
        <v>5</v>
      </c>
      <c r="C6" s="2">
        <v>400</v>
      </c>
      <c r="D6" s="2">
        <f>C6</f>
        <v>400</v>
      </c>
      <c r="E6" s="2">
        <v>400</v>
      </c>
      <c r="F6" s="2">
        <v>400</v>
      </c>
      <c r="G6" s="2">
        <v>400</v>
      </c>
      <c r="J6" s="8" t="s">
        <v>15</v>
      </c>
    </row>
    <row r="7" spans="2:10" x14ac:dyDescent="0.35">
      <c r="B7" s="1" t="s">
        <v>6</v>
      </c>
      <c r="C7" s="2">
        <f>C6-C5</f>
        <v>-100</v>
      </c>
      <c r="D7" s="2">
        <f>D6-D5</f>
        <v>-300</v>
      </c>
      <c r="E7" s="3">
        <f>IF(E5+D7&lt;0,-E5,IF(E5+D7&gt;D8,D8-E5,D7))</f>
        <v>-300</v>
      </c>
      <c r="F7" s="2">
        <f>F6-F5</f>
        <v>-600</v>
      </c>
      <c r="G7" s="3">
        <f>IF(G5+F7&lt;0,-G5,IF(G5+F7&gt;F8,F8-G5,F7))</f>
        <v>-550</v>
      </c>
      <c r="I7" s="7"/>
      <c r="J7" s="8" t="s">
        <v>13</v>
      </c>
    </row>
    <row r="8" spans="2:10" x14ac:dyDescent="0.35">
      <c r="B8" s="1" t="s">
        <v>7</v>
      </c>
      <c r="C8" s="2">
        <f>SUM(C5,C7)</f>
        <v>400</v>
      </c>
      <c r="D8" s="2">
        <f>SUM(D5,D7)</f>
        <v>400</v>
      </c>
      <c r="E8" s="2">
        <f>SUM(E5,E7)</f>
        <v>250</v>
      </c>
      <c r="F8" s="2">
        <f>SUM(F5,F7)</f>
        <v>400</v>
      </c>
      <c r="G8" s="2">
        <f>SUM(G5,G7)</f>
        <v>0</v>
      </c>
    </row>
    <row r="11" spans="2:10" x14ac:dyDescent="0.35">
      <c r="B11" s="4" t="s">
        <v>10</v>
      </c>
    </row>
    <row r="12" spans="2:10" x14ac:dyDescent="0.35">
      <c r="D12" s="9" t="s">
        <v>2</v>
      </c>
      <c r="E12" s="9"/>
      <c r="F12" s="9" t="s">
        <v>8</v>
      </c>
      <c r="G12" s="9"/>
    </row>
    <row r="13" spans="2:10" x14ac:dyDescent="0.35">
      <c r="C13" s="1" t="s">
        <v>0</v>
      </c>
      <c r="D13" s="1" t="s">
        <v>3</v>
      </c>
      <c r="E13" s="1" t="s">
        <v>1</v>
      </c>
      <c r="F13" s="1" t="s">
        <v>3</v>
      </c>
      <c r="G13" s="1" t="s">
        <v>1</v>
      </c>
    </row>
    <row r="14" spans="2:10" x14ac:dyDescent="0.35">
      <c r="B14" s="1" t="s">
        <v>4</v>
      </c>
      <c r="C14" s="1">
        <v>500</v>
      </c>
      <c r="D14" s="1">
        <v>300</v>
      </c>
      <c r="E14" s="1">
        <v>450</v>
      </c>
      <c r="F14" s="1">
        <v>100</v>
      </c>
      <c r="G14" s="1">
        <v>450</v>
      </c>
    </row>
    <row r="15" spans="2:10" x14ac:dyDescent="0.35">
      <c r="B15" s="1" t="s">
        <v>5</v>
      </c>
      <c r="C15" s="1">
        <v>400</v>
      </c>
      <c r="D15" s="1">
        <v>400</v>
      </c>
      <c r="E15" s="1">
        <v>400</v>
      </c>
      <c r="F15" s="1">
        <v>400</v>
      </c>
      <c r="G15" s="1">
        <v>400</v>
      </c>
    </row>
    <row r="16" spans="2:10" x14ac:dyDescent="0.35">
      <c r="B16" s="1" t="s">
        <v>6</v>
      </c>
      <c r="C16" s="2">
        <f>C15-C14</f>
        <v>-100</v>
      </c>
      <c r="D16" s="2">
        <f>D15-D14</f>
        <v>100</v>
      </c>
      <c r="E16" s="3">
        <f>IF(E14+D16&lt;0,-E14,IF(E14+D16&gt;D17,D17-E14,D16))</f>
        <v>-50</v>
      </c>
      <c r="F16" s="2">
        <f>F15-F14</f>
        <v>300</v>
      </c>
      <c r="G16" s="3">
        <f>IF(G14+F16&lt;0,-G14,IF(G14+F16&gt;F17,F17-G14,F16))</f>
        <v>-50</v>
      </c>
    </row>
    <row r="17" spans="2:7" x14ac:dyDescent="0.35">
      <c r="B17" s="1" t="s">
        <v>7</v>
      </c>
      <c r="C17" s="2">
        <f>SUM(C14,C16)</f>
        <v>400</v>
      </c>
      <c r="D17" s="2">
        <f>SUM(D14,D16)</f>
        <v>400</v>
      </c>
      <c r="E17" s="2">
        <f>SUM(E14,E16)</f>
        <v>400</v>
      </c>
      <c r="F17" s="2">
        <f>SUM(F14,F16)</f>
        <v>400</v>
      </c>
      <c r="G17" s="2">
        <f>SUM(G14,G16)</f>
        <v>400</v>
      </c>
    </row>
    <row r="20" spans="2:7" x14ac:dyDescent="0.35">
      <c r="B20" s="4" t="s">
        <v>11</v>
      </c>
    </row>
    <row r="21" spans="2:7" x14ac:dyDescent="0.35">
      <c r="D21" s="9" t="s">
        <v>2</v>
      </c>
      <c r="E21" s="9"/>
      <c r="F21" s="9" t="s">
        <v>8</v>
      </c>
      <c r="G21" s="9"/>
    </row>
    <row r="22" spans="2:7" x14ac:dyDescent="0.35">
      <c r="C22" s="1" t="s">
        <v>0</v>
      </c>
      <c r="D22" s="1" t="s">
        <v>3</v>
      </c>
      <c r="E22" s="1" t="s">
        <v>1</v>
      </c>
      <c r="F22" s="1" t="s">
        <v>3</v>
      </c>
      <c r="G22" s="1" t="s">
        <v>1</v>
      </c>
    </row>
    <row r="23" spans="2:7" x14ac:dyDescent="0.35">
      <c r="B23" s="1" t="s">
        <v>4</v>
      </c>
      <c r="C23" s="2">
        <v>500</v>
      </c>
      <c r="D23" s="2">
        <v>700</v>
      </c>
      <c r="E23" s="2">
        <v>550</v>
      </c>
      <c r="F23" s="2">
        <v>1000</v>
      </c>
      <c r="G23" s="2">
        <v>550</v>
      </c>
    </row>
    <row r="24" spans="2:7" x14ac:dyDescent="0.35">
      <c r="B24" s="1" t="s">
        <v>5</v>
      </c>
      <c r="C24" s="2">
        <v>400</v>
      </c>
      <c r="D24" s="2">
        <f>C24</f>
        <v>400</v>
      </c>
      <c r="E24" s="2">
        <v>400</v>
      </c>
      <c r="F24" s="2">
        <v>400</v>
      </c>
      <c r="G24" s="2">
        <v>400</v>
      </c>
    </row>
    <row r="25" spans="2:7" x14ac:dyDescent="0.35">
      <c r="B25" s="1" t="s">
        <v>6</v>
      </c>
      <c r="C25" s="2">
        <f>C24-C23</f>
        <v>-100</v>
      </c>
      <c r="D25" s="2">
        <f>D24-D23</f>
        <v>-300</v>
      </c>
      <c r="E25" s="5">
        <f t="shared" ref="E25:G25" si="0">E24-E23</f>
        <v>-150</v>
      </c>
      <c r="F25" s="2">
        <f t="shared" si="0"/>
        <v>-600</v>
      </c>
      <c r="G25" s="5">
        <f t="shared" si="0"/>
        <v>-150</v>
      </c>
    </row>
    <row r="26" spans="2:7" x14ac:dyDescent="0.35">
      <c r="B26" s="1" t="s">
        <v>7</v>
      </c>
      <c r="C26" s="2">
        <f>SUM(C23,C25)</f>
        <v>400</v>
      </c>
      <c r="D26" s="2">
        <f>SUM(D23,D25)</f>
        <v>400</v>
      </c>
      <c r="E26" s="2">
        <f>SUM(E23,E25)</f>
        <v>400</v>
      </c>
      <c r="F26" s="2">
        <f>SUM(F23,F25)</f>
        <v>400</v>
      </c>
      <c r="G26" s="2">
        <f>SUM(G23,G25)</f>
        <v>400</v>
      </c>
    </row>
    <row r="29" spans="2:7" x14ac:dyDescent="0.35">
      <c r="B29" s="4" t="s">
        <v>11</v>
      </c>
    </row>
    <row r="30" spans="2:7" x14ac:dyDescent="0.35">
      <c r="D30" s="9" t="s">
        <v>2</v>
      </c>
      <c r="E30" s="9"/>
      <c r="F30" s="9" t="s">
        <v>8</v>
      </c>
      <c r="G30" s="9"/>
    </row>
    <row r="31" spans="2:7" x14ac:dyDescent="0.35">
      <c r="C31" s="1" t="s">
        <v>0</v>
      </c>
      <c r="D31" s="1" t="s">
        <v>3</v>
      </c>
      <c r="E31" s="1" t="s">
        <v>1</v>
      </c>
      <c r="F31" s="1" t="s">
        <v>3</v>
      </c>
      <c r="G31" s="1" t="s">
        <v>1</v>
      </c>
    </row>
    <row r="32" spans="2:7" x14ac:dyDescent="0.35">
      <c r="B32" s="1" t="s">
        <v>4</v>
      </c>
      <c r="C32" s="1">
        <v>500</v>
      </c>
      <c r="D32" s="1">
        <v>300</v>
      </c>
      <c r="E32" s="1">
        <v>450</v>
      </c>
      <c r="F32" s="1">
        <v>100</v>
      </c>
      <c r="G32" s="1">
        <v>450</v>
      </c>
    </row>
    <row r="33" spans="2:7" x14ac:dyDescent="0.35">
      <c r="B33" s="1" t="s">
        <v>5</v>
      </c>
      <c r="C33" s="1">
        <v>400</v>
      </c>
      <c r="D33" s="1">
        <v>400</v>
      </c>
      <c r="E33" s="1">
        <v>400</v>
      </c>
      <c r="F33" s="1">
        <v>400</v>
      </c>
      <c r="G33" s="1">
        <v>400</v>
      </c>
    </row>
    <row r="34" spans="2:7" x14ac:dyDescent="0.35">
      <c r="B34" s="1" t="s">
        <v>6</v>
      </c>
      <c r="C34" s="2">
        <f>C33-C32</f>
        <v>-100</v>
      </c>
      <c r="D34" s="2">
        <f>D33-D32</f>
        <v>100</v>
      </c>
      <c r="E34" s="5">
        <f t="shared" ref="E34:G34" si="1">E33-E32</f>
        <v>-50</v>
      </c>
      <c r="F34" s="2">
        <f t="shared" si="1"/>
        <v>300</v>
      </c>
      <c r="G34" s="5">
        <f t="shared" si="1"/>
        <v>-50</v>
      </c>
    </row>
    <row r="35" spans="2:7" x14ac:dyDescent="0.35">
      <c r="B35" s="1" t="s">
        <v>7</v>
      </c>
      <c r="C35" s="2">
        <f>SUM(C32,C34)</f>
        <v>400</v>
      </c>
      <c r="D35" s="2">
        <f>SUM(D32,D34)</f>
        <v>400</v>
      </c>
      <c r="E35" s="2">
        <f>SUM(E32,E34)</f>
        <v>400</v>
      </c>
      <c r="F35" s="2">
        <f>SUM(F32,F34)</f>
        <v>400</v>
      </c>
      <c r="G35" s="2">
        <f>SUM(G32,G34)</f>
        <v>400</v>
      </c>
    </row>
  </sheetData>
  <mergeCells count="8">
    <mergeCell ref="D3:E3"/>
    <mergeCell ref="F3:G3"/>
    <mergeCell ref="D12:E12"/>
    <mergeCell ref="F12:G12"/>
    <mergeCell ref="D30:E30"/>
    <mergeCell ref="F30:G30"/>
    <mergeCell ref="D21:E21"/>
    <mergeCell ref="F21:G21"/>
  </mergeCells>
  <pageMargins left="0.7" right="0.7" top="0.75" bottom="0.75" header="0.3" footer="0.3"/>
  <pageSetup orientation="portrait" r:id="rId1"/>
  <ignoredErrors>
    <ignoredError sqref="E7:F7 F14:F16" 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FF25A89C-69F4-4856-85AF-D8E458E4BE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E1D3AE-52DF-4FF6-93AC-A0EE1AF27896}"/>
</file>

<file path=customXml/itemProps3.xml><?xml version="1.0" encoding="utf-8"?>
<ds:datastoreItem xmlns:ds="http://schemas.openxmlformats.org/officeDocument/2006/customXml" ds:itemID="{8F55CC72-5659-4F99-A432-6F83D1F4A192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Boyle, Hugh</dc:creator>
  <cp:lastModifiedBy>Claire Goult (ESO)</cp:lastModifiedBy>
  <dcterms:created xsi:type="dcterms:W3CDTF">2023-08-17T07:55:05Z</dcterms:created>
  <dcterms:modified xsi:type="dcterms:W3CDTF">2023-08-24T12:51:38Z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